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SOFTWARE\krosdata\Export\"/>
    </mc:Choice>
  </mc:AlternateContent>
  <bookViews>
    <workbookView xWindow="0" yWindow="0" windowWidth="0" windowHeight="0"/>
  </bookViews>
  <sheets>
    <sheet name="Rekapitulace stavby" sheetId="1" r:id="rId1"/>
    <sheet name="02 - Nové stavební prác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'02 - Nové stavební práce'!$C$122:$K$139</definedName>
    <definedName name="_xlnm.Print_Area" localSheetId="1">'02 - Nové stavební práce'!$C$4:$J$76,'02 - Nové stavební práce'!$C$82:$J$104,'02 - Nové stavební práce'!$C$110:$K$139</definedName>
    <definedName name="_xlnm.Print_Titles" localSheetId="1">'02 - Nové stavební práce'!$122:$122</definedName>
  </definedNames>
  <calcPr/>
</workbook>
</file>

<file path=xl/calcChain.xml><?xml version="1.0" encoding="utf-8"?>
<calcChain xmlns="http://schemas.openxmlformats.org/spreadsheetml/2006/main">
  <c i="2" l="1" r="T132"/>
  <c r="J37"/>
  <c r="J36"/>
  <c i="1" r="AY95"/>
  <c i="2" r="J35"/>
  <c i="1" r="AX95"/>
  <c i="2" r="BI139"/>
  <c r="BH139"/>
  <c r="BG139"/>
  <c r="BE139"/>
  <c r="T139"/>
  <c r="T138"/>
  <c r="R139"/>
  <c r="R138"/>
  <c r="P139"/>
  <c r="P138"/>
  <c r="BI137"/>
  <c r="BH137"/>
  <c r="BG137"/>
  <c r="BE137"/>
  <c r="T137"/>
  <c r="T136"/>
  <c r="R137"/>
  <c r="R136"/>
  <c r="P137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1"/>
  <c r="BH131"/>
  <c r="BG131"/>
  <c r="BE131"/>
  <c r="T131"/>
  <c r="T130"/>
  <c r="T129"/>
  <c r="R131"/>
  <c r="R130"/>
  <c r="P131"/>
  <c r="P130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117"/>
  <c r="E7"/>
  <c r="E85"/>
  <c i="1" r="L90"/>
  <c r="AM90"/>
  <c r="AM89"/>
  <c r="L89"/>
  <c r="AM87"/>
  <c r="L87"/>
  <c r="L85"/>
  <c r="L84"/>
  <c i="2" r="J139"/>
  <c r="J137"/>
  <c r="J135"/>
  <c r="J134"/>
  <c r="J133"/>
  <c r="J128"/>
  <c r="J126"/>
  <c r="F36"/>
  <c r="BK131"/>
  <c r="BK127"/>
  <c i="1" r="AS94"/>
  <c i="2" r="BK139"/>
  <c r="BK137"/>
  <c r="BK135"/>
  <c r="BK134"/>
  <c r="BK133"/>
  <c r="J131"/>
  <c r="J127"/>
  <c r="F35"/>
  <c r="BK128"/>
  <c r="BK126"/>
  <c l="1" r="R125"/>
  <c r="R124"/>
  <c r="P125"/>
  <c r="P124"/>
  <c r="P132"/>
  <c r="P129"/>
  <c r="BK125"/>
  <c r="J125"/>
  <c r="J98"/>
  <c r="T125"/>
  <c r="T124"/>
  <c r="T123"/>
  <c r="BK132"/>
  <c r="J132"/>
  <c r="J101"/>
  <c r="R132"/>
  <c r="R129"/>
  <c r="BK130"/>
  <c r="J130"/>
  <c r="J100"/>
  <c r="BK138"/>
  <c r="J138"/>
  <c r="J103"/>
  <c r="BK136"/>
  <c r="J136"/>
  <c r="J102"/>
  <c r="J89"/>
  <c r="E113"/>
  <c r="BF127"/>
  <c r="BF131"/>
  <c r="BF134"/>
  <c r="F92"/>
  <c r="BF126"/>
  <c r="BF128"/>
  <c r="BF133"/>
  <c r="BF135"/>
  <c r="BF137"/>
  <c r="BF139"/>
  <c i="1" r="BB95"/>
  <c r="BC95"/>
  <c r="BB94"/>
  <c r="W31"/>
  <c r="BC94"/>
  <c r="W32"/>
  <c i="2" r="F37"/>
  <c i="1" r="BD95"/>
  <c r="BD94"/>
  <c r="W33"/>
  <c i="2" r="F33"/>
  <c i="1" r="AZ95"/>
  <c r="AZ94"/>
  <c r="W29"/>
  <c i="2" r="J33"/>
  <c i="1" r="AV95"/>
  <c i="2" l="1" r="P123"/>
  <c i="1" r="AU95"/>
  <c i="2" r="R123"/>
  <c r="BK124"/>
  <c r="J124"/>
  <c r="J97"/>
  <c r="BK129"/>
  <c r="J129"/>
  <c r="J99"/>
  <c i="1" r="AU94"/>
  <c r="AY94"/>
  <c i="2" r="J34"/>
  <c i="1" r="AW95"/>
  <c r="AT95"/>
  <c r="AX94"/>
  <c i="2" r="F34"/>
  <c i="1" r="BA95"/>
  <c r="BA94"/>
  <c r="W30"/>
  <c r="AV94"/>
  <c r="AK29"/>
  <c i="2" l="1" r="BK123"/>
  <c r="J123"/>
  <c r="J30"/>
  <c i="1" r="AG95"/>
  <c r="AG94"/>
  <c r="AK26"/>
  <c r="AW94"/>
  <c r="AK30"/>
  <c r="AK35"/>
  <c i="2" l="1" r="J39"/>
  <c r="J96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<sst xmlns="http://schemas.openxmlformats.org/spreadsheetml/2006/main">
  <si>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</si>
  <si>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</si>
  <si>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</si>
  <si>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</si>
  <si>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</si>
  <si>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{ed4d9705-ec0c-45fa-9b67-d4dc5b484b67}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</si>
  <si>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</si>
  <si>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</si>
  <si>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</si>
  <si>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</si>
  <si>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</si>
  <si>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</si>
  <si>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</si>
  <si>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</si>
  <si>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2024-05-03b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</si>
  <si>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</si>
  <si>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</si>
  <si>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DS Benešov - rekonstrukce koupelen - D+M van</t>
  </si>
  <si>
    <t>KSO:</t>
  </si>
  <si>
    <t>CC-CZ:</t>
  </si>
  <si>
    <t>Místo:</t>
  </si>
  <si>
    <t>DS Benešov</t>
  </si>
  <si>
    <t>Datum:</t>
  </si>
  <si>
    <t>13. 7. 2025</t>
  </si>
  <si>
    <t>Zadavatel:</t>
  </si>
  <si>
    <t>IČ:</t>
  </si>
  <si>
    <t>Domov seniorů Benešov</t>
  </si>
  <si>
    <t>DIČ:</t>
  </si>
  <si>
    <t>Uchazeč:</t>
  </si>
  <si>
    <t>Vyplň údaj</t>
  </si>
  <si>
    <t>Projektant:</t>
  </si>
  <si>
    <t>ing. Luboš Brandeis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</si>
  <si>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</si>
  <si>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</si>
  <si>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</si>
  <si>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</si>
  <si>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</si>
  <si>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</si>
  <si>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</si>
  <si>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</si>
  <si>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</si>
  <si>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</si>
  <si>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</si>
  <si>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</si>
  <si>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</si>
  <si>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</si>
  <si>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</si>
  <si>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</si>
  <si>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</si>
  <si>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</si>
  <si>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</si>
  <si>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</si>
  <si>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</si>
  <si>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</si>
  <si>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</si>
  <si>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</si>
  <si>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</si>
  <si>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</si>
  <si>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</si>
  <si>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</si>
  <si>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</si>
  <si>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</si>
  <si>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</si>
  <si>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</si>
  <si>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</si>
  <si>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</si>
  <si>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</si>
  <si>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</si>
  <si>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</si>
  <si>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</si>
  <si>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</si>
  <si>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</si>
  <si>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</si>
  <si>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</si>
  <si>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</si>
  <si>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</si>
  <si>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</si>
  <si>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</si>
  <si>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</si>
  <si>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</si>
  <si>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</si>
  <si>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Nové stavební práce</t>
  </si>
  <si>
    <t>STA</t>
  </si>
  <si>
    <t>1</t>
  </si>
  <si>
    <t>{1ffef8b7-c78a-4938-aa64-1829b94df08f}</t>
  </si>
  <si>
    <t>KRYCÍ LIST SOUPISU PRACÍ</t>
  </si>
  <si>
    <t>Objekt:</t>
  </si>
  <si>
    <t>02 - Nové stavební práce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</si>
  <si>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</si>
  <si>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</si>
  <si>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</si>
  <si>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</si>
  <si>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</si>
  <si>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</si>
  <si>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725 - Zdravotechnika - zařizovací předměty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</si>
  <si>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</si>
  <si>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</si>
  <si>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</si>
  <si>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</si>
  <si>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</si>
  <si>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</si>
  <si>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</si>
  <si>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</si>
  <si>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</si>
  <si>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</si>
  <si>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</si>
  <si>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</si>
  <si>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</si>
  <si>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</si>
  <si>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</si>
  <si>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</si>
  <si>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</si>
  <si>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</si>
  <si>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</si>
  <si>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</si>
  <si>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</si>
  <si>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</si>
  <si>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725</t>
  </si>
  <si>
    <t>Zdravotechnika - zařizovací předměty</t>
  </si>
  <si>
    <t>K</t>
  </si>
  <si>
    <t>725229104R9</t>
  </si>
  <si>
    <t>Montáž vany dle specifikace v PD</t>
  </si>
  <si>
    <t>soubor</t>
  </si>
  <si>
    <t>16</t>
  </si>
  <si>
    <t>513711045</t>
  </si>
  <si>
    <t>M</t>
  </si>
  <si>
    <t>55421504R</t>
  </si>
  <si>
    <t>elektronicky ovládaná hydromasážní polohovatelná vana (specifikace vany dle TZ/PD)</t>
  </si>
  <si>
    <t>kus</t>
  </si>
  <si>
    <t>32</t>
  </si>
  <si>
    <t>599929760</t>
  </si>
  <si>
    <t>3</t>
  </si>
  <si>
    <t>998725113</t>
  </si>
  <si>
    <t>Přesun hmot tonážní pro zařizovací předměty s omezením mechanizace v objektech v přes 12 do 24 m</t>
  </si>
  <si>
    <t>t</t>
  </si>
  <si>
    <t>CS ÚRS 2025 01</t>
  </si>
  <si>
    <t>1736848347</t>
  </si>
  <si>
    <t>VRN</t>
  </si>
  <si>
    <t>Vedlejší rozpočtové náklady</t>
  </si>
  <si>
    <t>5</t>
  </si>
  <si>
    <t>VRN3</t>
  </si>
  <si>
    <t>Zařízení staveniště</t>
  </si>
  <si>
    <t>4</t>
  </si>
  <si>
    <t>030001000</t>
  </si>
  <si>
    <t>kpl</t>
  </si>
  <si>
    <t>1024</t>
  </si>
  <si>
    <t>-1398006361</t>
  </si>
  <si>
    <t>VRN4</t>
  </si>
  <si>
    <t>Inženýrská činnost</t>
  </si>
  <si>
    <t>040001000</t>
  </si>
  <si>
    <t>-816735130</t>
  </si>
  <si>
    <t>6</t>
  </si>
  <si>
    <t>043103000</t>
  </si>
  <si>
    <t>Zkoušky</t>
  </si>
  <si>
    <t>1750708416</t>
  </si>
  <si>
    <t>7</t>
  </si>
  <si>
    <t>045002000</t>
  </si>
  <si>
    <t>Kompletační a koordinační činnost</t>
  </si>
  <si>
    <t>-1061125654</t>
  </si>
  <si>
    <t>VRN6</t>
  </si>
  <si>
    <t>Územní vlivy</t>
  </si>
  <si>
    <t>8</t>
  </si>
  <si>
    <t>065002000</t>
  </si>
  <si>
    <t>Mimostaveništní doprava materiálů, výrobků a strojů</t>
  </si>
  <si>
    <t>-368368392</t>
  </si>
  <si>
    <t>VRN7</t>
  </si>
  <si>
    <t>Provozní vlivy</t>
  </si>
  <si>
    <t>9</t>
  </si>
  <si>
    <t>071002000</t>
  </si>
  <si>
    <t>Provoz investora, třetích osob</t>
  </si>
  <si>
    <t>466150446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</si>
</sst>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2024-05-03b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DS Benešov - rekonstrukce koupelen - D+M van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DS Benešov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13. 7. 2025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Domov seniorů Benešov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ing. Luboš Brandeis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ing. Luboš Brandeis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'02 - Nové stavební práce'!J30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'02 - Nové stavební práce'!P123</f>
        <v>0</v>
      </c>
      <c r="AV95" s="125">
        <f>'02 - Nové stavební práce'!J33</f>
        <v>0</v>
      </c>
      <c r="AW95" s="125">
        <f>'02 - Nové stavební práce'!J34</f>
        <v>0</v>
      </c>
      <c r="AX95" s="125">
        <f>'02 - Nové stavební práce'!J35</f>
        <v>0</v>
      </c>
      <c r="AY95" s="125">
        <f>'02 - Nové stavební práce'!J36</f>
        <v>0</v>
      </c>
      <c r="AZ95" s="125">
        <f>'02 - Nové stavební práce'!F33</f>
        <v>0</v>
      </c>
      <c r="BA95" s="125">
        <f>'02 - Nové stavební práce'!F34</f>
        <v>0</v>
      </c>
      <c r="BB95" s="125">
        <f>'02 - Nové stavební práce'!F35</f>
        <v>0</v>
      </c>
      <c r="BC95" s="125">
        <f>'02 - Nové stavební práce'!F36</f>
        <v>0</v>
      </c>
      <c r="BD95" s="127">
        <f>'02 - Nové stavební práce'!F37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83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66KF+8uDstznFknrTuWUvla9Xyvtd71FYANJLF8s5L9CY4dqlmAJFO4JfMaEofMdmQQe3MIENF9vT6U9RIFQZA==" hashValue="6P0mfypZusvh1/PJBSbiE00wby579xZU6sNZsb+lZ1G74Jj/D9LEvQU3oAjz7hGuv2PGnuMueDln+wpODEnUW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2 - Nové stavební prá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83</v>
      </c>
    </row>
    <row r="4" s="1" customFormat="1" ht="24.96" customHeight="1">
      <c r="B4" s="17"/>
      <c r="D4" s="131" t="s">
        <v>85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DS Benešov - rekonstrukce koupelen - D+M van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86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13. 7. 2025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26</v>
      </c>
      <c r="F15" s="35"/>
      <c r="G15" s="35"/>
      <c r="H15" s="35"/>
      <c r="I15" s="133" t="s">
        <v>27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28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30</v>
      </c>
      <c r="E20" s="35"/>
      <c r="F20" s="35"/>
      <c r="G20" s="35"/>
      <c r="H20" s="35"/>
      <c r="I20" s="133" t="s">
        <v>25</v>
      </c>
      <c r="J20" s="136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">
        <v>31</v>
      </c>
      <c r="F21" s="35"/>
      <c r="G21" s="35"/>
      <c r="H21" s="35"/>
      <c r="I21" s="133" t="s">
        <v>27</v>
      </c>
      <c r="J21" s="136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33</v>
      </c>
      <c r="E23" s="35"/>
      <c r="F23" s="35"/>
      <c r="G23" s="35"/>
      <c r="H23" s="35"/>
      <c r="I23" s="133" t="s">
        <v>25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31</v>
      </c>
      <c r="F24" s="35"/>
      <c r="G24" s="35"/>
      <c r="H24" s="35"/>
      <c r="I24" s="133" t="s">
        <v>27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35</v>
      </c>
      <c r="E30" s="35"/>
      <c r="F30" s="35"/>
      <c r="G30" s="35"/>
      <c r="H30" s="35"/>
      <c r="I30" s="35"/>
      <c r="J30" s="144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37</v>
      </c>
      <c r="G32" s="35"/>
      <c r="H32" s="35"/>
      <c r="I32" s="145" t="s">
        <v>36</v>
      </c>
      <c r="J32" s="14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39</v>
      </c>
      <c r="E33" s="133" t="s">
        <v>40</v>
      </c>
      <c r="F33" s="147">
        <f>ROUND((SUM(BE123:BE139)),  2)</f>
        <v>0</v>
      </c>
      <c r="G33" s="35"/>
      <c r="H33" s="35"/>
      <c r="I33" s="148">
        <v>0.20999999999999999</v>
      </c>
      <c r="J33" s="147">
        <f>ROUND(((SUM(BE123:BE139))*I33),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41</v>
      </c>
      <c r="F34" s="147">
        <f>ROUND((SUM(BF123:BF139)),  2)</f>
        <v>0</v>
      </c>
      <c r="G34" s="35"/>
      <c r="H34" s="35"/>
      <c r="I34" s="148">
        <v>0.12</v>
      </c>
      <c r="J34" s="147">
        <f>ROUND(((SUM(BF123:BF139))*I34),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42</v>
      </c>
      <c r="F35" s="147">
        <f>ROUND((SUM(BG123:BG139)),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43</v>
      </c>
      <c r="F36" s="147">
        <f>ROUND((SUM(BH123:BH139)),  2)</f>
        <v>0</v>
      </c>
      <c r="G36" s="35"/>
      <c r="H36" s="35"/>
      <c r="I36" s="148">
        <v>0.12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44</v>
      </c>
      <c r="F37" s="147">
        <f>ROUND((SUM(BI123:BI139)),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88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DS Benešov - rekonstrukce koupelen - D+M van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86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02 - Nové stavební práce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DS Benešov</v>
      </c>
      <c r="G89" s="37"/>
      <c r="H89" s="37"/>
      <c r="I89" s="29" t="s">
        <v>22</v>
      </c>
      <c r="J89" s="76" t="str">
        <f>IF(J12="","",J12)</f>
        <v>13. 7. 2025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Domov seniorů Benešov</v>
      </c>
      <c r="G91" s="37"/>
      <c r="H91" s="37"/>
      <c r="I91" s="29" t="s">
        <v>30</v>
      </c>
      <c r="J91" s="33" t="str">
        <f>E21</f>
        <v>ing. Luboš Brandeis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 Luboš Brandeis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89</v>
      </c>
      <c r="D94" s="169"/>
      <c r="E94" s="169"/>
      <c r="F94" s="169"/>
      <c r="G94" s="169"/>
      <c r="H94" s="169"/>
      <c r="I94" s="169"/>
      <c r="J94" s="170" t="s">
        <v>90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91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92</v>
      </c>
    </row>
    <row r="97" s="9" customFormat="1" ht="24.96" customHeight="1">
      <c r="A97" s="9"/>
      <c r="B97" s="172"/>
      <c r="C97" s="173"/>
      <c r="D97" s="174" t="s">
        <v>93</v>
      </c>
      <c r="E97" s="175"/>
      <c r="F97" s="175"/>
      <c r="G97" s="175"/>
      <c r="H97" s="175"/>
      <c r="I97" s="175"/>
      <c r="J97" s="176">
        <f>J124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94</v>
      </c>
      <c r="E98" s="181"/>
      <c r="F98" s="181"/>
      <c r="G98" s="181"/>
      <c r="H98" s="181"/>
      <c r="I98" s="181"/>
      <c r="J98" s="182">
        <f>J125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2"/>
      <c r="C99" s="173"/>
      <c r="D99" s="174" t="s">
        <v>95</v>
      </c>
      <c r="E99" s="175"/>
      <c r="F99" s="175"/>
      <c r="G99" s="175"/>
      <c r="H99" s="175"/>
      <c r="I99" s="175"/>
      <c r="J99" s="176">
        <f>J129</f>
        <v>0</v>
      </c>
      <c r="K99" s="173"/>
      <c r="L99" s="17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8"/>
      <c r="C100" s="179"/>
      <c r="D100" s="180" t="s">
        <v>96</v>
      </c>
      <c r="E100" s="181"/>
      <c r="F100" s="181"/>
      <c r="G100" s="181"/>
      <c r="H100" s="181"/>
      <c r="I100" s="181"/>
      <c r="J100" s="182">
        <f>J130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97</v>
      </c>
      <c r="E101" s="181"/>
      <c r="F101" s="181"/>
      <c r="G101" s="181"/>
      <c r="H101" s="181"/>
      <c r="I101" s="181"/>
      <c r="J101" s="182">
        <f>J132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98</v>
      </c>
      <c r="E102" s="181"/>
      <c r="F102" s="181"/>
      <c r="G102" s="181"/>
      <c r="H102" s="181"/>
      <c r="I102" s="181"/>
      <c r="J102" s="182">
        <f>J136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99</v>
      </c>
      <c r="E103" s="181"/>
      <c r="F103" s="181"/>
      <c r="G103" s="181"/>
      <c r="H103" s="181"/>
      <c r="I103" s="181"/>
      <c r="J103" s="182">
        <f>J138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100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67" t="str">
        <f>E7</f>
        <v>DS Benešov - rekonstrukce koupelen - D+M van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86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02 - Nové stavební práce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>DS Benešov</v>
      </c>
      <c r="G117" s="37"/>
      <c r="H117" s="37"/>
      <c r="I117" s="29" t="s">
        <v>22</v>
      </c>
      <c r="J117" s="76" t="str">
        <f>IF(J12="","",J12)</f>
        <v>13. 7. 2025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>Domov seniorů Benešov</v>
      </c>
      <c r="G119" s="37"/>
      <c r="H119" s="37"/>
      <c r="I119" s="29" t="s">
        <v>30</v>
      </c>
      <c r="J119" s="33" t="str">
        <f>E21</f>
        <v>ing. Luboš Brandeis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28</v>
      </c>
      <c r="D120" s="37"/>
      <c r="E120" s="37"/>
      <c r="F120" s="24" t="str">
        <f>IF(E18="","",E18)</f>
        <v>Vyplň údaj</v>
      </c>
      <c r="G120" s="37"/>
      <c r="H120" s="37"/>
      <c r="I120" s="29" t="s">
        <v>33</v>
      </c>
      <c r="J120" s="33" t="str">
        <f>E24</f>
        <v>ing. Luboš Brandeis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4"/>
      <c r="B122" s="185"/>
      <c r="C122" s="186" t="s">
        <v>101</v>
      </c>
      <c r="D122" s="187" t="s">
        <v>60</v>
      </c>
      <c r="E122" s="187" t="s">
        <v>56</v>
      </c>
      <c r="F122" s="187" t="s">
        <v>57</v>
      </c>
      <c r="G122" s="187" t="s">
        <v>102</v>
      </c>
      <c r="H122" s="187" t="s">
        <v>103</v>
      </c>
      <c r="I122" s="187" t="s">
        <v>104</v>
      </c>
      <c r="J122" s="187" t="s">
        <v>90</v>
      </c>
      <c r="K122" s="188" t="s">
        <v>105</v>
      </c>
      <c r="L122" s="189"/>
      <c r="M122" s="97" t="s">
        <v>1</v>
      </c>
      <c r="N122" s="98" t="s">
        <v>39</v>
      </c>
      <c r="O122" s="98" t="s">
        <v>106</v>
      </c>
      <c r="P122" s="98" t="s">
        <v>107</v>
      </c>
      <c r="Q122" s="98" t="s">
        <v>108</v>
      </c>
      <c r="R122" s="98" t="s">
        <v>109</v>
      </c>
      <c r="S122" s="98" t="s">
        <v>110</v>
      </c>
      <c r="T122" s="99" t="s">
        <v>111</v>
      </c>
      <c r="U122" s="184"/>
      <c r="V122" s="184"/>
      <c r="W122" s="184"/>
      <c r="X122" s="184"/>
      <c r="Y122" s="184"/>
      <c r="Z122" s="184"/>
      <c r="AA122" s="184"/>
      <c r="AB122" s="184"/>
      <c r="AC122" s="184"/>
      <c r="AD122" s="184"/>
      <c r="AE122" s="184"/>
    </row>
    <row r="123" s="2" customFormat="1" ht="22.8" customHeight="1">
      <c r="A123" s="35"/>
      <c r="B123" s="36"/>
      <c r="C123" s="104" t="s">
        <v>112</v>
      </c>
      <c r="D123" s="37"/>
      <c r="E123" s="37"/>
      <c r="F123" s="37"/>
      <c r="G123" s="37"/>
      <c r="H123" s="37"/>
      <c r="I123" s="37"/>
      <c r="J123" s="190">
        <f>BK123</f>
        <v>0</v>
      </c>
      <c r="K123" s="37"/>
      <c r="L123" s="41"/>
      <c r="M123" s="100"/>
      <c r="N123" s="191"/>
      <c r="O123" s="101"/>
      <c r="P123" s="192">
        <f>P124+P129</f>
        <v>0</v>
      </c>
      <c r="Q123" s="101"/>
      <c r="R123" s="192">
        <f>R124+R129</f>
        <v>0.70200000000000007</v>
      </c>
      <c r="S123" s="101"/>
      <c r="T123" s="193">
        <f>T124+T129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74</v>
      </c>
      <c r="AU123" s="14" t="s">
        <v>92</v>
      </c>
      <c r="BK123" s="194">
        <f>BK124+BK129</f>
        <v>0</v>
      </c>
    </row>
    <row r="124" s="12" customFormat="1" ht="25.92" customHeight="1">
      <c r="A124" s="12"/>
      <c r="B124" s="195"/>
      <c r="C124" s="196"/>
      <c r="D124" s="197" t="s">
        <v>74</v>
      </c>
      <c r="E124" s="198" t="s">
        <v>113</v>
      </c>
      <c r="F124" s="198" t="s">
        <v>114</v>
      </c>
      <c r="G124" s="196"/>
      <c r="H124" s="196"/>
      <c r="I124" s="199"/>
      <c r="J124" s="200">
        <f>BK124</f>
        <v>0</v>
      </c>
      <c r="K124" s="196"/>
      <c r="L124" s="201"/>
      <c r="M124" s="202"/>
      <c r="N124" s="203"/>
      <c r="O124" s="203"/>
      <c r="P124" s="204">
        <f>P125</f>
        <v>0</v>
      </c>
      <c r="Q124" s="203"/>
      <c r="R124" s="204">
        <f>R125</f>
        <v>0.70200000000000007</v>
      </c>
      <c r="S124" s="203"/>
      <c r="T124" s="205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6" t="s">
        <v>115</v>
      </c>
      <c r="AT124" s="207" t="s">
        <v>74</v>
      </c>
      <c r="AU124" s="207" t="s">
        <v>75</v>
      </c>
      <c r="AY124" s="206" t="s">
        <v>116</v>
      </c>
      <c r="BK124" s="208">
        <f>BK125</f>
        <v>0</v>
      </c>
    </row>
    <row r="125" s="12" customFormat="1" ht="22.8" customHeight="1">
      <c r="A125" s="12"/>
      <c r="B125" s="195"/>
      <c r="C125" s="196"/>
      <c r="D125" s="197" t="s">
        <v>74</v>
      </c>
      <c r="E125" s="209" t="s">
        <v>117</v>
      </c>
      <c r="F125" s="209" t="s">
        <v>118</v>
      </c>
      <c r="G125" s="196"/>
      <c r="H125" s="196"/>
      <c r="I125" s="199"/>
      <c r="J125" s="210">
        <f>BK125</f>
        <v>0</v>
      </c>
      <c r="K125" s="196"/>
      <c r="L125" s="201"/>
      <c r="M125" s="202"/>
      <c r="N125" s="203"/>
      <c r="O125" s="203"/>
      <c r="P125" s="204">
        <f>SUM(P126:P128)</f>
        <v>0</v>
      </c>
      <c r="Q125" s="203"/>
      <c r="R125" s="204">
        <f>SUM(R126:R128)</f>
        <v>0.70200000000000007</v>
      </c>
      <c r="S125" s="203"/>
      <c r="T125" s="205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6" t="s">
        <v>115</v>
      </c>
      <c r="AT125" s="207" t="s">
        <v>74</v>
      </c>
      <c r="AU125" s="207" t="s">
        <v>83</v>
      </c>
      <c r="AY125" s="206" t="s">
        <v>116</v>
      </c>
      <c r="BK125" s="208">
        <f>SUM(BK126:BK128)</f>
        <v>0</v>
      </c>
    </row>
    <row r="126" s="2" customFormat="1" ht="16.5" customHeight="1">
      <c r="A126" s="35"/>
      <c r="B126" s="36"/>
      <c r="C126" s="211" t="s">
        <v>83</v>
      </c>
      <c r="D126" s="211" t="s">
        <v>119</v>
      </c>
      <c r="E126" s="212" t="s">
        <v>120</v>
      </c>
      <c r="F126" s="213" t="s">
        <v>121</v>
      </c>
      <c r="G126" s="214" t="s">
        <v>122</v>
      </c>
      <c r="H126" s="215">
        <v>6</v>
      </c>
      <c r="I126" s="216"/>
      <c r="J126" s="217">
        <f>ROUND(I126*H126,2)</f>
        <v>0</v>
      </c>
      <c r="K126" s="213" t="s">
        <v>1</v>
      </c>
      <c r="L126" s="41"/>
      <c r="M126" s="218" t="s">
        <v>1</v>
      </c>
      <c r="N126" s="219" t="s">
        <v>41</v>
      </c>
      <c r="O126" s="88"/>
      <c r="P126" s="220">
        <f>O126*H126</f>
        <v>0</v>
      </c>
      <c r="Q126" s="220">
        <v>0.002</v>
      </c>
      <c r="R126" s="220">
        <f>Q126*H126</f>
        <v>0.012</v>
      </c>
      <c r="S126" s="220">
        <v>0</v>
      </c>
      <c r="T126" s="221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2" t="s">
        <v>123</v>
      </c>
      <c r="AT126" s="222" t="s">
        <v>119</v>
      </c>
      <c r="AU126" s="222" t="s">
        <v>115</v>
      </c>
      <c r="AY126" s="14" t="s">
        <v>116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4" t="s">
        <v>115</v>
      </c>
      <c r="BK126" s="223">
        <f>ROUND(I126*H126,2)</f>
        <v>0</v>
      </c>
      <c r="BL126" s="14" t="s">
        <v>123</v>
      </c>
      <c r="BM126" s="222" t="s">
        <v>124</v>
      </c>
    </row>
    <row r="127" s="2" customFormat="1" ht="24.15" customHeight="1">
      <c r="A127" s="35"/>
      <c r="B127" s="36"/>
      <c r="C127" s="224" t="s">
        <v>115</v>
      </c>
      <c r="D127" s="224" t="s">
        <v>125</v>
      </c>
      <c r="E127" s="225" t="s">
        <v>126</v>
      </c>
      <c r="F127" s="226" t="s">
        <v>127</v>
      </c>
      <c r="G127" s="227" t="s">
        <v>128</v>
      </c>
      <c r="H127" s="228">
        <v>6</v>
      </c>
      <c r="I127" s="229"/>
      <c r="J127" s="230">
        <f>ROUND(I127*H127,2)</f>
        <v>0</v>
      </c>
      <c r="K127" s="226" t="s">
        <v>1</v>
      </c>
      <c r="L127" s="231"/>
      <c r="M127" s="232" t="s">
        <v>1</v>
      </c>
      <c r="N127" s="233" t="s">
        <v>41</v>
      </c>
      <c r="O127" s="88"/>
      <c r="P127" s="220">
        <f>O127*H127</f>
        <v>0</v>
      </c>
      <c r="Q127" s="220">
        <v>0.11500000000000001</v>
      </c>
      <c r="R127" s="220">
        <f>Q127*H127</f>
        <v>0.69000000000000006</v>
      </c>
      <c r="S127" s="220">
        <v>0</v>
      </c>
      <c r="T127" s="221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2" t="s">
        <v>129</v>
      </c>
      <c r="AT127" s="222" t="s">
        <v>125</v>
      </c>
      <c r="AU127" s="222" t="s">
        <v>115</v>
      </c>
      <c r="AY127" s="14" t="s">
        <v>116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4" t="s">
        <v>115</v>
      </c>
      <c r="BK127" s="223">
        <f>ROUND(I127*H127,2)</f>
        <v>0</v>
      </c>
      <c r="BL127" s="14" t="s">
        <v>123</v>
      </c>
      <c r="BM127" s="222" t="s">
        <v>130</v>
      </c>
    </row>
    <row r="128" s="2" customFormat="1" ht="33" customHeight="1">
      <c r="A128" s="35"/>
      <c r="B128" s="36"/>
      <c r="C128" s="211" t="s">
        <v>131</v>
      </c>
      <c r="D128" s="211" t="s">
        <v>119</v>
      </c>
      <c r="E128" s="212" t="s">
        <v>132</v>
      </c>
      <c r="F128" s="213" t="s">
        <v>133</v>
      </c>
      <c r="G128" s="214" t="s">
        <v>134</v>
      </c>
      <c r="H128" s="215">
        <v>0.70199999999999996</v>
      </c>
      <c r="I128" s="216"/>
      <c r="J128" s="217">
        <f>ROUND(I128*H128,2)</f>
        <v>0</v>
      </c>
      <c r="K128" s="213" t="s">
        <v>135</v>
      </c>
      <c r="L128" s="41"/>
      <c r="M128" s="218" t="s">
        <v>1</v>
      </c>
      <c r="N128" s="219" t="s">
        <v>41</v>
      </c>
      <c r="O128" s="88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2" t="s">
        <v>123</v>
      </c>
      <c r="AT128" s="222" t="s">
        <v>119</v>
      </c>
      <c r="AU128" s="222" t="s">
        <v>115</v>
      </c>
      <c r="AY128" s="14" t="s">
        <v>116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4" t="s">
        <v>115</v>
      </c>
      <c r="BK128" s="223">
        <f>ROUND(I128*H128,2)</f>
        <v>0</v>
      </c>
      <c r="BL128" s="14" t="s">
        <v>123</v>
      </c>
      <c r="BM128" s="222" t="s">
        <v>136</v>
      </c>
    </row>
    <row r="129" s="12" customFormat="1" ht="25.92" customHeight="1">
      <c r="A129" s="12"/>
      <c r="B129" s="195"/>
      <c r="C129" s="196"/>
      <c r="D129" s="197" t="s">
        <v>74</v>
      </c>
      <c r="E129" s="198" t="s">
        <v>137</v>
      </c>
      <c r="F129" s="198" t="s">
        <v>138</v>
      </c>
      <c r="G129" s="196"/>
      <c r="H129" s="196"/>
      <c r="I129" s="199"/>
      <c r="J129" s="200">
        <f>BK129</f>
        <v>0</v>
      </c>
      <c r="K129" s="196"/>
      <c r="L129" s="201"/>
      <c r="M129" s="202"/>
      <c r="N129" s="203"/>
      <c r="O129" s="203"/>
      <c r="P129" s="204">
        <f>P130+P132+P136+P138</f>
        <v>0</v>
      </c>
      <c r="Q129" s="203"/>
      <c r="R129" s="204">
        <f>R130+R132+R136+R138</f>
        <v>0</v>
      </c>
      <c r="S129" s="203"/>
      <c r="T129" s="205">
        <f>T130+T132+T136+T138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6" t="s">
        <v>139</v>
      </c>
      <c r="AT129" s="207" t="s">
        <v>74</v>
      </c>
      <c r="AU129" s="207" t="s">
        <v>75</v>
      </c>
      <c r="AY129" s="206" t="s">
        <v>116</v>
      </c>
      <c r="BK129" s="208">
        <f>BK130+BK132+BK136+BK138</f>
        <v>0</v>
      </c>
    </row>
    <row r="130" s="12" customFormat="1" ht="22.8" customHeight="1">
      <c r="A130" s="12"/>
      <c r="B130" s="195"/>
      <c r="C130" s="196"/>
      <c r="D130" s="197" t="s">
        <v>74</v>
      </c>
      <c r="E130" s="209" t="s">
        <v>140</v>
      </c>
      <c r="F130" s="209" t="s">
        <v>141</v>
      </c>
      <c r="G130" s="196"/>
      <c r="H130" s="196"/>
      <c r="I130" s="199"/>
      <c r="J130" s="210">
        <f>BK130</f>
        <v>0</v>
      </c>
      <c r="K130" s="196"/>
      <c r="L130" s="201"/>
      <c r="M130" s="202"/>
      <c r="N130" s="203"/>
      <c r="O130" s="203"/>
      <c r="P130" s="204">
        <f>P131</f>
        <v>0</v>
      </c>
      <c r="Q130" s="203"/>
      <c r="R130" s="204">
        <f>R131</f>
        <v>0</v>
      </c>
      <c r="S130" s="203"/>
      <c r="T130" s="205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6" t="s">
        <v>139</v>
      </c>
      <c r="AT130" s="207" t="s">
        <v>74</v>
      </c>
      <c r="AU130" s="207" t="s">
        <v>83</v>
      </c>
      <c r="AY130" s="206" t="s">
        <v>116</v>
      </c>
      <c r="BK130" s="208">
        <f>BK131</f>
        <v>0</v>
      </c>
    </row>
    <row r="131" s="2" customFormat="1" ht="16.5" customHeight="1">
      <c r="A131" s="35"/>
      <c r="B131" s="36"/>
      <c r="C131" s="211" t="s">
        <v>142</v>
      </c>
      <c r="D131" s="211" t="s">
        <v>119</v>
      </c>
      <c r="E131" s="212" t="s">
        <v>143</v>
      </c>
      <c r="F131" s="213" t="s">
        <v>141</v>
      </c>
      <c r="G131" s="214" t="s">
        <v>144</v>
      </c>
      <c r="H131" s="215">
        <v>1</v>
      </c>
      <c r="I131" s="216"/>
      <c r="J131" s="217">
        <f>ROUND(I131*H131,2)</f>
        <v>0</v>
      </c>
      <c r="K131" s="213" t="s">
        <v>135</v>
      </c>
      <c r="L131" s="41"/>
      <c r="M131" s="218" t="s">
        <v>1</v>
      </c>
      <c r="N131" s="219" t="s">
        <v>41</v>
      </c>
      <c r="O131" s="88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2" t="s">
        <v>145</v>
      </c>
      <c r="AT131" s="222" t="s">
        <v>119</v>
      </c>
      <c r="AU131" s="222" t="s">
        <v>115</v>
      </c>
      <c r="AY131" s="14" t="s">
        <v>116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4" t="s">
        <v>115</v>
      </c>
      <c r="BK131" s="223">
        <f>ROUND(I131*H131,2)</f>
        <v>0</v>
      </c>
      <c r="BL131" s="14" t="s">
        <v>145</v>
      </c>
      <c r="BM131" s="222" t="s">
        <v>146</v>
      </c>
    </row>
    <row r="132" s="12" customFormat="1" ht="22.8" customHeight="1">
      <c r="A132" s="12"/>
      <c r="B132" s="195"/>
      <c r="C132" s="196"/>
      <c r="D132" s="197" t="s">
        <v>74</v>
      </c>
      <c r="E132" s="209" t="s">
        <v>147</v>
      </c>
      <c r="F132" s="209" t="s">
        <v>148</v>
      </c>
      <c r="G132" s="196"/>
      <c r="H132" s="196"/>
      <c r="I132" s="199"/>
      <c r="J132" s="210">
        <f>BK132</f>
        <v>0</v>
      </c>
      <c r="K132" s="196"/>
      <c r="L132" s="201"/>
      <c r="M132" s="202"/>
      <c r="N132" s="203"/>
      <c r="O132" s="203"/>
      <c r="P132" s="204">
        <f>SUM(P133:P135)</f>
        <v>0</v>
      </c>
      <c r="Q132" s="203"/>
      <c r="R132" s="204">
        <f>SUM(R133:R135)</f>
        <v>0</v>
      </c>
      <c r="S132" s="203"/>
      <c r="T132" s="205">
        <f>SUM(T133:T135)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6" t="s">
        <v>139</v>
      </c>
      <c r="AT132" s="207" t="s">
        <v>74</v>
      </c>
      <c r="AU132" s="207" t="s">
        <v>83</v>
      </c>
      <c r="AY132" s="206" t="s">
        <v>116</v>
      </c>
      <c r="BK132" s="208">
        <f>SUM(BK133:BK135)</f>
        <v>0</v>
      </c>
    </row>
    <row r="133" s="2" customFormat="1" ht="16.5" customHeight="1">
      <c r="A133" s="35"/>
      <c r="B133" s="36"/>
      <c r="C133" s="211" t="s">
        <v>139</v>
      </c>
      <c r="D133" s="211" t="s">
        <v>119</v>
      </c>
      <c r="E133" s="212" t="s">
        <v>149</v>
      </c>
      <c r="F133" s="213" t="s">
        <v>148</v>
      </c>
      <c r="G133" s="214" t="s">
        <v>144</v>
      </c>
      <c r="H133" s="215">
        <v>1</v>
      </c>
      <c r="I133" s="216"/>
      <c r="J133" s="217">
        <f>ROUND(I133*H133,2)</f>
        <v>0</v>
      </c>
      <c r="K133" s="213" t="s">
        <v>135</v>
      </c>
      <c r="L133" s="41"/>
      <c r="M133" s="218" t="s">
        <v>1</v>
      </c>
      <c r="N133" s="219" t="s">
        <v>41</v>
      </c>
      <c r="O133" s="88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2" t="s">
        <v>145</v>
      </c>
      <c r="AT133" s="222" t="s">
        <v>119</v>
      </c>
      <c r="AU133" s="222" t="s">
        <v>115</v>
      </c>
      <c r="AY133" s="14" t="s">
        <v>116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4" t="s">
        <v>115</v>
      </c>
      <c r="BK133" s="223">
        <f>ROUND(I133*H133,2)</f>
        <v>0</v>
      </c>
      <c r="BL133" s="14" t="s">
        <v>145</v>
      </c>
      <c r="BM133" s="222" t="s">
        <v>150</v>
      </c>
    </row>
    <row r="134" s="2" customFormat="1" ht="16.5" customHeight="1">
      <c r="A134" s="35"/>
      <c r="B134" s="36"/>
      <c r="C134" s="211" t="s">
        <v>151</v>
      </c>
      <c r="D134" s="211" t="s">
        <v>119</v>
      </c>
      <c r="E134" s="212" t="s">
        <v>152</v>
      </c>
      <c r="F134" s="213" t="s">
        <v>153</v>
      </c>
      <c r="G134" s="214" t="s">
        <v>144</v>
      </c>
      <c r="H134" s="215">
        <v>1</v>
      </c>
      <c r="I134" s="216"/>
      <c r="J134" s="217">
        <f>ROUND(I134*H134,2)</f>
        <v>0</v>
      </c>
      <c r="K134" s="213" t="s">
        <v>135</v>
      </c>
      <c r="L134" s="41"/>
      <c r="M134" s="218" t="s">
        <v>1</v>
      </c>
      <c r="N134" s="219" t="s">
        <v>41</v>
      </c>
      <c r="O134" s="88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2" t="s">
        <v>145</v>
      </c>
      <c r="AT134" s="222" t="s">
        <v>119</v>
      </c>
      <c r="AU134" s="222" t="s">
        <v>115</v>
      </c>
      <c r="AY134" s="14" t="s">
        <v>116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4" t="s">
        <v>115</v>
      </c>
      <c r="BK134" s="223">
        <f>ROUND(I134*H134,2)</f>
        <v>0</v>
      </c>
      <c r="BL134" s="14" t="s">
        <v>145</v>
      </c>
      <c r="BM134" s="222" t="s">
        <v>154</v>
      </c>
    </row>
    <row r="135" s="2" customFormat="1" ht="16.5" customHeight="1">
      <c r="A135" s="35"/>
      <c r="B135" s="36"/>
      <c r="C135" s="211" t="s">
        <v>155</v>
      </c>
      <c r="D135" s="211" t="s">
        <v>119</v>
      </c>
      <c r="E135" s="212" t="s">
        <v>156</v>
      </c>
      <c r="F135" s="213" t="s">
        <v>157</v>
      </c>
      <c r="G135" s="214" t="s">
        <v>144</v>
      </c>
      <c r="H135" s="215">
        <v>1</v>
      </c>
      <c r="I135" s="216"/>
      <c r="J135" s="217">
        <f>ROUND(I135*H135,2)</f>
        <v>0</v>
      </c>
      <c r="K135" s="213" t="s">
        <v>135</v>
      </c>
      <c r="L135" s="41"/>
      <c r="M135" s="218" t="s">
        <v>1</v>
      </c>
      <c r="N135" s="219" t="s">
        <v>41</v>
      </c>
      <c r="O135" s="88"/>
      <c r="P135" s="220">
        <f>O135*H135</f>
        <v>0</v>
      </c>
      <c r="Q135" s="220">
        <v>0</v>
      </c>
      <c r="R135" s="220">
        <f>Q135*H135</f>
        <v>0</v>
      </c>
      <c r="S135" s="220">
        <v>0</v>
      </c>
      <c r="T135" s="221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2" t="s">
        <v>145</v>
      </c>
      <c r="AT135" s="222" t="s">
        <v>119</v>
      </c>
      <c r="AU135" s="222" t="s">
        <v>115</v>
      </c>
      <c r="AY135" s="14" t="s">
        <v>116</v>
      </c>
      <c r="BE135" s="223">
        <f>IF(N135="základní",J135,0)</f>
        <v>0</v>
      </c>
      <c r="BF135" s="223">
        <f>IF(N135="snížená",J135,0)</f>
        <v>0</v>
      </c>
      <c r="BG135" s="223">
        <f>IF(N135="zákl. přenesená",J135,0)</f>
        <v>0</v>
      </c>
      <c r="BH135" s="223">
        <f>IF(N135="sníž. přenesená",J135,0)</f>
        <v>0</v>
      </c>
      <c r="BI135" s="223">
        <f>IF(N135="nulová",J135,0)</f>
        <v>0</v>
      </c>
      <c r="BJ135" s="14" t="s">
        <v>115</v>
      </c>
      <c r="BK135" s="223">
        <f>ROUND(I135*H135,2)</f>
        <v>0</v>
      </c>
      <c r="BL135" s="14" t="s">
        <v>145</v>
      </c>
      <c r="BM135" s="222" t="s">
        <v>158</v>
      </c>
    </row>
    <row r="136" s="12" customFormat="1" ht="22.8" customHeight="1">
      <c r="A136" s="12"/>
      <c r="B136" s="195"/>
      <c r="C136" s="196"/>
      <c r="D136" s="197" t="s">
        <v>74</v>
      </c>
      <c r="E136" s="209" t="s">
        <v>159</v>
      </c>
      <c r="F136" s="209" t="s">
        <v>160</v>
      </c>
      <c r="G136" s="196"/>
      <c r="H136" s="196"/>
      <c r="I136" s="199"/>
      <c r="J136" s="210">
        <f>BK136</f>
        <v>0</v>
      </c>
      <c r="K136" s="196"/>
      <c r="L136" s="201"/>
      <c r="M136" s="202"/>
      <c r="N136" s="203"/>
      <c r="O136" s="203"/>
      <c r="P136" s="204">
        <f>P137</f>
        <v>0</v>
      </c>
      <c r="Q136" s="203"/>
      <c r="R136" s="204">
        <f>R137</f>
        <v>0</v>
      </c>
      <c r="S136" s="203"/>
      <c r="T136" s="205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6" t="s">
        <v>139</v>
      </c>
      <c r="AT136" s="207" t="s">
        <v>74</v>
      </c>
      <c r="AU136" s="207" t="s">
        <v>83</v>
      </c>
      <c r="AY136" s="206" t="s">
        <v>116</v>
      </c>
      <c r="BK136" s="208">
        <f>BK137</f>
        <v>0</v>
      </c>
    </row>
    <row r="137" s="2" customFormat="1" ht="21.75" customHeight="1">
      <c r="A137" s="35"/>
      <c r="B137" s="36"/>
      <c r="C137" s="211" t="s">
        <v>161</v>
      </c>
      <c r="D137" s="211" t="s">
        <v>119</v>
      </c>
      <c r="E137" s="212" t="s">
        <v>162</v>
      </c>
      <c r="F137" s="213" t="s">
        <v>163</v>
      </c>
      <c r="G137" s="214" t="s">
        <v>144</v>
      </c>
      <c r="H137" s="215">
        <v>1</v>
      </c>
      <c r="I137" s="216"/>
      <c r="J137" s="217">
        <f>ROUND(I137*H137,2)</f>
        <v>0</v>
      </c>
      <c r="K137" s="213" t="s">
        <v>135</v>
      </c>
      <c r="L137" s="41"/>
      <c r="M137" s="218" t="s">
        <v>1</v>
      </c>
      <c r="N137" s="219" t="s">
        <v>41</v>
      </c>
      <c r="O137" s="88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2" t="s">
        <v>145</v>
      </c>
      <c r="AT137" s="222" t="s">
        <v>119</v>
      </c>
      <c r="AU137" s="222" t="s">
        <v>115</v>
      </c>
      <c r="AY137" s="14" t="s">
        <v>116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4" t="s">
        <v>115</v>
      </c>
      <c r="BK137" s="223">
        <f>ROUND(I137*H137,2)</f>
        <v>0</v>
      </c>
      <c r="BL137" s="14" t="s">
        <v>145</v>
      </c>
      <c r="BM137" s="222" t="s">
        <v>164</v>
      </c>
    </row>
    <row r="138" s="12" customFormat="1" ht="22.8" customHeight="1">
      <c r="A138" s="12"/>
      <c r="B138" s="195"/>
      <c r="C138" s="196"/>
      <c r="D138" s="197" t="s">
        <v>74</v>
      </c>
      <c r="E138" s="209" t="s">
        <v>165</v>
      </c>
      <c r="F138" s="209" t="s">
        <v>166</v>
      </c>
      <c r="G138" s="196"/>
      <c r="H138" s="196"/>
      <c r="I138" s="199"/>
      <c r="J138" s="210">
        <f>BK138</f>
        <v>0</v>
      </c>
      <c r="K138" s="196"/>
      <c r="L138" s="201"/>
      <c r="M138" s="202"/>
      <c r="N138" s="203"/>
      <c r="O138" s="203"/>
      <c r="P138" s="204">
        <f>P139</f>
        <v>0</v>
      </c>
      <c r="Q138" s="203"/>
      <c r="R138" s="204">
        <f>R139</f>
        <v>0</v>
      </c>
      <c r="S138" s="203"/>
      <c r="T138" s="205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6" t="s">
        <v>139</v>
      </c>
      <c r="AT138" s="207" t="s">
        <v>74</v>
      </c>
      <c r="AU138" s="207" t="s">
        <v>83</v>
      </c>
      <c r="AY138" s="206" t="s">
        <v>116</v>
      </c>
      <c r="BK138" s="208">
        <f>BK139</f>
        <v>0</v>
      </c>
    </row>
    <row r="139" s="2" customFormat="1" ht="16.5" customHeight="1">
      <c r="A139" s="35"/>
      <c r="B139" s="36"/>
      <c r="C139" s="211" t="s">
        <v>167</v>
      </c>
      <c r="D139" s="211" t="s">
        <v>119</v>
      </c>
      <c r="E139" s="212" t="s">
        <v>168</v>
      </c>
      <c r="F139" s="213" t="s">
        <v>169</v>
      </c>
      <c r="G139" s="214" t="s">
        <v>144</v>
      </c>
      <c r="H139" s="215">
        <v>1</v>
      </c>
      <c r="I139" s="216"/>
      <c r="J139" s="217">
        <f>ROUND(I139*H139,2)</f>
        <v>0</v>
      </c>
      <c r="K139" s="213" t="s">
        <v>135</v>
      </c>
      <c r="L139" s="41"/>
      <c r="M139" s="234" t="s">
        <v>1</v>
      </c>
      <c r="N139" s="235" t="s">
        <v>41</v>
      </c>
      <c r="O139" s="236"/>
      <c r="P139" s="237">
        <f>O139*H139</f>
        <v>0</v>
      </c>
      <c r="Q139" s="237">
        <v>0</v>
      </c>
      <c r="R139" s="237">
        <f>Q139*H139</f>
        <v>0</v>
      </c>
      <c r="S139" s="237">
        <v>0</v>
      </c>
      <c r="T139" s="23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2" t="s">
        <v>145</v>
      </c>
      <c r="AT139" s="222" t="s">
        <v>119</v>
      </c>
      <c r="AU139" s="222" t="s">
        <v>115</v>
      </c>
      <c r="AY139" s="14" t="s">
        <v>116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4" t="s">
        <v>115</v>
      </c>
      <c r="BK139" s="223">
        <f>ROUND(I139*H139,2)</f>
        <v>0</v>
      </c>
      <c r="BL139" s="14" t="s">
        <v>145</v>
      </c>
      <c r="BM139" s="222" t="s">
        <v>170</v>
      </c>
    </row>
    <row r="140" s="2" customFormat="1" ht="6.96" customHeight="1">
      <c r="A140" s="35"/>
      <c r="B140" s="63"/>
      <c r="C140" s="64"/>
      <c r="D140" s="64"/>
      <c r="E140" s="64"/>
      <c r="F140" s="64"/>
      <c r="G140" s="64"/>
      <c r="H140" s="64"/>
      <c r="I140" s="64"/>
      <c r="J140" s="64"/>
      <c r="K140" s="64"/>
      <c r="L140" s="41"/>
      <c r="M140" s="35"/>
      <c r="O140" s="35"/>
      <c r="P140" s="35"/>
      <c r="Q140" s="35"/>
      <c r="R140" s="35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</sheetData>
  <sheetProtection sheet="1" autoFilter="0" formatColumns="0" formatRows="0" objects="1" scenarios="1" spinCount="100000" saltValue="VlQcw5XmqDbme4ZbuCy17jcYQ7aWM4o6Sv+e15D28bcs2ewPtFsoZKD+4JuQE6en/PaJm2nLZM/9dfNGE+7J3g==" hashValue="ogYdT2W72LXFArDhJzukDQCyG4LPaILTIWc09nsUVTQQWK6HhVnvSJTcO326sd0uO8xYWSAtBwrO1q0Zjxyn6w==" algorithmName="SHA-512" password="CC35"/>
  <autoFilter ref="C122:K13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Lucia Iványiová</dc:creator>
  <cp:lastModifiedBy>Lucia Iványiová</cp:lastModifiedBy>
  <dcterms:created xsi:type="dcterms:W3CDTF">2025-11-07T21:20:37Z</dcterms:created>
  <dcterms:modified xsi:type="dcterms:W3CDTF">2025-11-07T21:20:39Z</dcterms:modified>
</cp:coreProperties>
</file>